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19440" windowHeight="15600"/>
  </bookViews>
  <sheets>
    <sheet name="Hárok1" sheetId="1" r:id="rId1"/>
    <sheet name="Hárok2" sheetId="2" r:id="rId2"/>
  </sheets>
  <definedNames>
    <definedName name="_xlnm._FilterDatabase" localSheetId="0" hidden="1">Hárok1!$A$1:$Q$20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1" l="1"/>
  <c r="P10" i="1"/>
  <c r="P18" i="1"/>
  <c r="P9" i="1"/>
  <c r="P11" i="1"/>
  <c r="P14" i="1"/>
  <c r="P15" i="1"/>
  <c r="P16" i="1"/>
  <c r="P17" i="1"/>
  <c r="P19" i="1"/>
  <c r="N19" i="1"/>
  <c r="N18" i="1"/>
  <c r="N15" i="1"/>
  <c r="N16" i="1"/>
  <c r="N17" i="1"/>
  <c r="N14" i="1"/>
  <c r="E13" i="1"/>
  <c r="N12" i="1"/>
  <c r="N11" i="1"/>
  <c r="N10" i="1"/>
  <c r="N9" i="1"/>
  <c r="E3" i="1"/>
  <c r="E2" i="1"/>
  <c r="O20" i="1" l="1"/>
  <c r="P22" i="1" l="1"/>
</calcChain>
</file>

<file path=xl/sharedStrings.xml><?xml version="1.0" encoding="utf-8"?>
<sst xmlns="http://schemas.openxmlformats.org/spreadsheetml/2006/main" count="143" uniqueCount="65">
  <si>
    <t>Číslo odpadu podľa Vyhlášky č.365/2015 Z.z.v znení neskorších predpisov</t>
  </si>
  <si>
    <t>Názov druhu odpadu podľa Vyhlášky č. 365/2015 Z.z.</t>
  </si>
  <si>
    <t>Kategória odpadu</t>
  </si>
  <si>
    <t xml:space="preserve">Ponúkaná konečná  cena so všetkými položkami za kg/€
Bez DPH
</t>
  </si>
  <si>
    <t>15 01 01</t>
  </si>
  <si>
    <t>15 01 02</t>
  </si>
  <si>
    <t>15 01 06</t>
  </si>
  <si>
    <t>15 01 07</t>
  </si>
  <si>
    <t>16 02 13</t>
  </si>
  <si>
    <t>16 02 14</t>
  </si>
  <si>
    <t>16 05 06</t>
  </si>
  <si>
    <t>16 06 04</t>
  </si>
  <si>
    <t>17 02 01</t>
  </si>
  <si>
    <t>17 01 07</t>
  </si>
  <si>
    <t>17 09 04</t>
  </si>
  <si>
    <t>18 01 04</t>
  </si>
  <si>
    <t>20 01 21</t>
  </si>
  <si>
    <t>20 01 23</t>
  </si>
  <si>
    <t>20 01 35</t>
  </si>
  <si>
    <t>20 01 36</t>
  </si>
  <si>
    <t>20 02 01</t>
  </si>
  <si>
    <t>20 03 07</t>
  </si>
  <si>
    <t>obalyz papiera a lepenky</t>
  </si>
  <si>
    <t>2x týždenne</t>
  </si>
  <si>
    <t>Obaly z plastov</t>
  </si>
  <si>
    <t>počet nádob</t>
  </si>
  <si>
    <t>Zmiešané obaly</t>
  </si>
  <si>
    <t>3x týždenne Odpad je v VOK 5m3</t>
  </si>
  <si>
    <t>Obaly zo skla</t>
  </si>
  <si>
    <t>1x týždenne               + prenájom nádob 3ks (bobr 1100l)</t>
  </si>
  <si>
    <t>Vyradené zariadenia obsahujúce nebezpečné časti iné ako uvedené v 160209 až 160212</t>
  </si>
  <si>
    <t>Podľa potreby</t>
  </si>
  <si>
    <t>Vyradené zariadenia iné ako uvedené v 160209 až 160213</t>
  </si>
  <si>
    <t>Chemikálie pozostávajúce z NL           ( laboratórne chemikálie)</t>
  </si>
  <si>
    <t>alkalické batérie</t>
  </si>
  <si>
    <t>zmesi betónu, tehál, škridiel, obkladového materiálu a keramiky iné ako uvedené v 17 01 06</t>
  </si>
  <si>
    <t>drevo</t>
  </si>
  <si>
    <t>Zmiešané odpady zo stavieb a demolácií iné ako uvedené v 17 09 10,17 09 02 a 19 09 03</t>
  </si>
  <si>
    <t>Odpady, kt. zber a zneškodňovanie nepodliehajú osob. požiadavkám z hľadiska prevencie nákazy napr. ( obväzy, sádrové odtlačky a obväzy , posteľná bielizeň, jednorazové odevy, plienky,).</t>
  </si>
  <si>
    <t>2x do týždňa</t>
  </si>
  <si>
    <t>Žiarivky a iný odpad obsah.ortuť</t>
  </si>
  <si>
    <t>Vyradené zariadenia obsah.HCFC,HFC (chladničky, mraz.zariadenia)</t>
  </si>
  <si>
    <t>Vyradené elektr.zariadenia iné ako uvedené v 20 01 21 a 20 01 23, obsah.nebezp.časti</t>
  </si>
  <si>
    <t xml:space="preserve">Vyradené zariadenia iné ako uvedené v 20 01 21,20 01 23 a 20 01 35 </t>
  </si>
  <si>
    <t>Biologicky rozložiteľný odpad</t>
  </si>
  <si>
    <t>Objemný odpad</t>
  </si>
  <si>
    <t>O</t>
  </si>
  <si>
    <t>N</t>
  </si>
  <si>
    <t>-</t>
  </si>
  <si>
    <t>bez nádob  voľne ložené</t>
  </si>
  <si>
    <t>Podmienky vývozu_</t>
  </si>
  <si>
    <t>frekvencia vývozu ks/týždeň</t>
  </si>
  <si>
    <t>frekvencia vývozu ks/mesiac</t>
  </si>
  <si>
    <t>typ nádoby</t>
  </si>
  <si>
    <t>BOBR 1100L</t>
  </si>
  <si>
    <t>VOK 7M3</t>
  </si>
  <si>
    <t>spolu</t>
  </si>
  <si>
    <t>výsledná cena za rok podľa objemu zneškodneného odpadu + počtu odvozov za rok 2018 (vážné lístky)</t>
  </si>
  <si>
    <t xml:space="preserve"> 2x týždenne +prenájom nádob BOBR 1100L 5ks</t>
  </si>
  <si>
    <t>Cena za zneškodnenie odpadu v €/t</t>
  </si>
  <si>
    <r>
      <t xml:space="preserve">množstvo   vyvezeného odpadu za obdobie </t>
    </r>
    <r>
      <rPr>
        <b/>
        <sz val="14"/>
        <color theme="1"/>
        <rFont val="Calibri"/>
        <family val="2"/>
        <scheme val="minor"/>
      </rPr>
      <t>2018 v tonách</t>
    </r>
  </si>
  <si>
    <r>
      <t xml:space="preserve">Cena za </t>
    </r>
    <r>
      <rPr>
        <b/>
        <sz val="14"/>
        <color theme="1"/>
        <rFont val="Calibri"/>
        <family val="2"/>
        <scheme val="minor"/>
      </rPr>
      <t>prenájom</t>
    </r>
    <r>
      <rPr>
        <sz val="14"/>
        <color theme="1"/>
        <rFont val="Calibri"/>
        <family val="2"/>
        <scheme val="minor"/>
      </rPr>
      <t xml:space="preserve"> v €  nádob/meisac na separovaný odpad</t>
    </r>
  </si>
  <si>
    <r>
      <t xml:space="preserve">Cena za            dopravu v </t>
    </r>
    <r>
      <rPr>
        <b/>
        <sz val="14"/>
        <color theme="1"/>
        <rFont val="Calibri"/>
        <family val="2"/>
        <scheme val="minor"/>
      </rPr>
      <t>€/ks</t>
    </r>
  </si>
  <si>
    <r>
      <t xml:space="preserve">Výsledná jednotková cena za dopravu/odvoz </t>
    </r>
    <r>
      <rPr>
        <b/>
        <sz val="14"/>
        <color theme="1"/>
        <rFont val="Calibri"/>
        <family val="2"/>
        <scheme val="minor"/>
      </rPr>
      <t>1ks</t>
    </r>
    <r>
      <rPr>
        <sz val="14"/>
        <color theme="1"/>
        <rFont val="Calibri"/>
        <family val="2"/>
        <scheme val="minor"/>
      </rPr>
      <t xml:space="preserve"> v množstve odpadu </t>
    </r>
    <r>
      <rPr>
        <b/>
        <sz val="14"/>
        <color theme="1"/>
        <rFont val="Calibri"/>
        <family val="2"/>
        <scheme val="minor"/>
      </rPr>
      <t>1t</t>
    </r>
    <r>
      <rPr>
        <sz val="14"/>
        <color theme="1"/>
        <rFont val="Calibri"/>
        <family val="2"/>
        <scheme val="minor"/>
      </rPr>
      <t xml:space="preserve"> v </t>
    </r>
    <r>
      <rPr>
        <b/>
        <sz val="14"/>
        <color theme="1"/>
        <rFont val="Calibri"/>
        <family val="2"/>
        <scheme val="minor"/>
      </rPr>
      <t>€</t>
    </r>
  </si>
  <si>
    <r>
      <t>výsledná  cena za rok (</t>
    </r>
    <r>
      <rPr>
        <b/>
        <sz val="14"/>
        <color theme="1"/>
        <rFont val="Calibri"/>
        <family val="2"/>
        <scheme val="minor"/>
      </rPr>
      <t>separačné nádoby</t>
    </r>
    <r>
      <rPr>
        <sz val="14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</si>
</sst>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Arial"/>
      <family val="2"/>
      <charset val="238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/>
    <xf numFmtId="44" fontId="0" fillId="0" borderId="0" xfId="1" applyFont="1"/>
    <xf numFmtId="44" fontId="0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44" fontId="1" fillId="0" borderId="0" xfId="1" applyFont="1"/>
    <xf numFmtId="44" fontId="4" fillId="2" borderId="0" xfId="1" applyFont="1" applyFill="1"/>
    <xf numFmtId="0" fontId="5" fillId="0" borderId="0" xfId="0" applyFont="1"/>
    <xf numFmtId="44" fontId="5" fillId="0" borderId="0" xfId="1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1" fillId="0" borderId="1" xfId="1" applyFont="1" applyBorder="1"/>
    <xf numFmtId="0" fontId="0" fillId="0" borderId="1" xfId="0" applyBorder="1"/>
    <xf numFmtId="44" fontId="0" fillId="0" borderId="1" xfId="1" applyFont="1" applyBorder="1"/>
    <xf numFmtId="44" fontId="0" fillId="2" borderId="1" xfId="0" applyNumberFormat="1" applyFill="1" applyBorder="1"/>
    <xf numFmtId="44" fontId="0" fillId="2" borderId="1" xfId="1" applyFont="1" applyFill="1" applyBorder="1"/>
    <xf numFmtId="44" fontId="0" fillId="0" borderId="1" xfId="0" applyNumberFormat="1" applyBorder="1"/>
    <xf numFmtId="0" fontId="3" fillId="0" borderId="0" xfId="0" applyFont="1" applyFill="1" applyAlignment="1">
      <alignment wrapText="1"/>
    </xf>
    <xf numFmtId="44" fontId="1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4" fontId="6" fillId="0" borderId="1" xfId="1" applyFont="1" applyBorder="1" applyAlignment="1">
      <alignment horizontal="center"/>
    </xf>
    <xf numFmtId="0" fontId="9" fillId="0" borderId="1" xfId="0" applyFont="1" applyBorder="1"/>
    <xf numFmtId="44" fontId="6" fillId="0" borderId="1" xfId="1" applyFont="1" applyBorder="1"/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4" fontId="6" fillId="0" borderId="1" xfId="0" applyNumberFormat="1" applyFont="1" applyFill="1" applyBorder="1"/>
    <xf numFmtId="44" fontId="6" fillId="2" borderId="1" xfId="0" applyNumberFormat="1" applyFont="1" applyFill="1" applyBorder="1"/>
    <xf numFmtId="44" fontId="6" fillId="2" borderId="1" xfId="1" applyFont="1" applyFill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4" fontId="6" fillId="0" borderId="1" xfId="0" applyNumberFormat="1" applyFont="1" applyFill="1" applyBorder="1" applyAlignment="1">
      <alignment vertical="center"/>
    </xf>
    <xf numFmtId="44" fontId="6" fillId="2" borderId="1" xfId="0" applyNumberFormat="1" applyFont="1" applyFill="1" applyBorder="1" applyAlignment="1">
      <alignment vertical="center"/>
    </xf>
    <xf numFmtId="44" fontId="6" fillId="2" borderId="1" xfId="1" applyFont="1" applyFill="1" applyBorder="1" applyAlignment="1">
      <alignment vertical="center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vertical="center"/>
    </xf>
    <xf numFmtId="44" fontId="9" fillId="0" borderId="1" xfId="1" applyFont="1" applyBorder="1" applyAlignment="1">
      <alignment horizontal="center"/>
    </xf>
    <xf numFmtId="0" fontId="6" fillId="2" borderId="1" xfId="0" applyFont="1" applyFill="1" applyBorder="1"/>
    <xf numFmtId="3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44" fontId="6" fillId="0" borderId="2" xfId="1" applyFont="1" applyBorder="1" applyAlignment="1">
      <alignment horizontal="center"/>
    </xf>
    <xf numFmtId="44" fontId="6" fillId="0" borderId="2" xfId="1" applyFont="1" applyBorder="1"/>
    <xf numFmtId="0" fontId="6" fillId="0" borderId="2" xfId="0" applyFont="1" applyBorder="1"/>
    <xf numFmtId="0" fontId="6" fillId="2" borderId="2" xfId="0" applyFont="1" applyFill="1" applyBorder="1"/>
    <xf numFmtId="44" fontId="11" fillId="2" borderId="2" xfId="1" applyFont="1" applyFill="1" applyBorder="1"/>
    <xf numFmtId="44" fontId="6" fillId="0" borderId="1" xfId="0" applyNumberFormat="1" applyFont="1" applyBorder="1"/>
    <xf numFmtId="0" fontId="6" fillId="0" borderId="0" xfId="0" applyFont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44" fontId="6" fillId="0" borderId="1" xfId="1" applyFont="1" applyFill="1" applyBorder="1" applyAlignment="1">
      <alignment horizontal="center"/>
    </xf>
    <xf numFmtId="0" fontId="6" fillId="0" borderId="1" xfId="0" applyFont="1" applyFill="1" applyBorder="1"/>
    <xf numFmtId="44" fontId="6" fillId="0" borderId="1" xfId="1" applyFont="1" applyFill="1" applyBorder="1"/>
    <xf numFmtId="0" fontId="6" fillId="0" borderId="0" xfId="0" applyFont="1" applyFill="1" applyAlignment="1">
      <alignment wrapText="1"/>
    </xf>
    <xf numFmtId="44" fontId="6" fillId="2" borderId="1" xfId="1" applyNumberFormat="1" applyFont="1" applyFill="1" applyBorder="1"/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44" fontId="6" fillId="0" borderId="4" xfId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4" fontId="6" fillId="2" borderId="5" xfId="1" applyFont="1" applyFill="1" applyBorder="1" applyAlignment="1">
      <alignment horizontal="center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zoomScale="64" zoomScaleNormal="64" workbookViewId="0">
      <pane ySplit="1" topLeftCell="A5" activePane="bottomLeft" state="frozen"/>
      <selection pane="bottomLeft" sqref="A1:P1"/>
    </sheetView>
  </sheetViews>
  <sheetFormatPr defaultRowHeight="15" x14ac:dyDescent="0.25"/>
  <cols>
    <col min="1" max="1" width="19.5703125" style="4" customWidth="1"/>
    <col min="2" max="2" width="29" style="3" customWidth="1"/>
    <col min="3" max="3" width="24.85546875" customWidth="1"/>
    <col min="4" max="4" width="13.7109375" style="8" customWidth="1"/>
    <col min="5" max="5" width="14.7109375" style="8" customWidth="1"/>
    <col min="6" max="6" width="13.28515625" style="1" customWidth="1"/>
    <col min="7" max="7" width="20.5703125" style="1" customWidth="1"/>
    <col min="8" max="8" width="19.140625" style="7" customWidth="1"/>
    <col min="9" max="9" width="19.140625" style="9" customWidth="1"/>
    <col min="10" max="10" width="19.140625" style="5" customWidth="1"/>
    <col min="11" max="11" width="11.42578125" style="11" customWidth="1"/>
    <col min="12" max="12" width="15" style="6" customWidth="1"/>
    <col min="13" max="13" width="14.85546875" customWidth="1"/>
    <col min="14" max="14" width="19" customWidth="1"/>
    <col min="15" max="15" width="14.7109375" customWidth="1"/>
    <col min="16" max="16" width="21.140625" style="6" customWidth="1"/>
    <col min="17" max="17" width="12.140625" customWidth="1"/>
  </cols>
  <sheetData>
    <row r="1" spans="1:17" s="2" customFormat="1" ht="149.25" customHeight="1" thickBot="1" x14ac:dyDescent="0.3">
      <c r="A1" s="81" t="s">
        <v>0</v>
      </c>
      <c r="B1" s="82" t="s">
        <v>1</v>
      </c>
      <c r="C1" s="83" t="s">
        <v>50</v>
      </c>
      <c r="D1" s="83" t="s">
        <v>51</v>
      </c>
      <c r="E1" s="83" t="s">
        <v>52</v>
      </c>
      <c r="F1" s="83" t="s">
        <v>2</v>
      </c>
      <c r="G1" s="83" t="s">
        <v>60</v>
      </c>
      <c r="H1" s="84" t="s">
        <v>61</v>
      </c>
      <c r="I1" s="84" t="s">
        <v>53</v>
      </c>
      <c r="J1" s="83" t="s">
        <v>25</v>
      </c>
      <c r="K1" s="84" t="s">
        <v>62</v>
      </c>
      <c r="L1" s="84" t="s">
        <v>59</v>
      </c>
      <c r="M1" s="83" t="s">
        <v>3</v>
      </c>
      <c r="N1" s="83" t="s">
        <v>63</v>
      </c>
      <c r="O1" s="85" t="s">
        <v>64</v>
      </c>
      <c r="P1" s="86" t="s">
        <v>57</v>
      </c>
    </row>
    <row r="2" spans="1:17" ht="60.75" customHeight="1" x14ac:dyDescent="0.3">
      <c r="A2" s="59" t="s">
        <v>4</v>
      </c>
      <c r="B2" s="60" t="s">
        <v>22</v>
      </c>
      <c r="C2" s="61" t="s">
        <v>23</v>
      </c>
      <c r="D2" s="62">
        <v>2</v>
      </c>
      <c r="E2" s="62">
        <f>D2*4</f>
        <v>8</v>
      </c>
      <c r="F2" s="63" t="s">
        <v>46</v>
      </c>
      <c r="G2" s="63">
        <v>30.35</v>
      </c>
      <c r="H2" s="64" t="s">
        <v>48</v>
      </c>
      <c r="I2" s="61" t="s">
        <v>49</v>
      </c>
      <c r="J2" s="61" t="s">
        <v>49</v>
      </c>
      <c r="K2" s="65"/>
      <c r="L2" s="64"/>
      <c r="M2" s="66"/>
      <c r="N2" s="66"/>
      <c r="O2" s="67"/>
      <c r="P2" s="68"/>
    </row>
    <row r="3" spans="1:17" ht="64.5" customHeight="1" x14ac:dyDescent="0.3">
      <c r="A3" s="31" t="s">
        <v>5</v>
      </c>
      <c r="B3" s="29" t="s">
        <v>24</v>
      </c>
      <c r="C3" s="28" t="s">
        <v>58</v>
      </c>
      <c r="D3" s="26">
        <v>2</v>
      </c>
      <c r="E3" s="26">
        <f t="shared" ref="E3" si="0">D3*4</f>
        <v>8</v>
      </c>
      <c r="F3" s="33" t="s">
        <v>46</v>
      </c>
      <c r="G3" s="33">
        <v>15.08</v>
      </c>
      <c r="H3" s="34"/>
      <c r="I3" s="34" t="s">
        <v>54</v>
      </c>
      <c r="J3" s="30">
        <v>5</v>
      </c>
      <c r="K3" s="36"/>
      <c r="L3" s="36"/>
      <c r="M3" s="30"/>
      <c r="N3" s="30"/>
      <c r="O3" s="44"/>
      <c r="P3" s="45"/>
    </row>
    <row r="4" spans="1:17" ht="87.75" customHeight="1" x14ac:dyDescent="0.35">
      <c r="A4" s="15" t="s">
        <v>6</v>
      </c>
      <c r="B4" s="29" t="s">
        <v>26</v>
      </c>
      <c r="C4" s="28" t="s">
        <v>27</v>
      </c>
      <c r="D4" s="27">
        <v>3</v>
      </c>
      <c r="E4" s="26">
        <v>12</v>
      </c>
      <c r="F4" s="16" t="s">
        <v>46</v>
      </c>
      <c r="G4" s="16">
        <v>135.71</v>
      </c>
      <c r="H4" s="17"/>
      <c r="I4" s="25" t="s">
        <v>55</v>
      </c>
      <c r="J4" s="30">
        <v>4</v>
      </c>
      <c r="K4" s="18"/>
      <c r="L4" s="20"/>
      <c r="M4" s="19"/>
      <c r="N4" s="23"/>
      <c r="O4" s="21"/>
      <c r="P4" s="22"/>
    </row>
    <row r="5" spans="1:17" s="70" customFormat="1" ht="70.5" customHeight="1" x14ac:dyDescent="0.3">
      <c r="A5" s="31" t="s">
        <v>7</v>
      </c>
      <c r="B5" s="29" t="s">
        <v>28</v>
      </c>
      <c r="C5" s="28" t="s">
        <v>29</v>
      </c>
      <c r="D5" s="26">
        <v>1</v>
      </c>
      <c r="E5" s="26">
        <f>D5*4</f>
        <v>4</v>
      </c>
      <c r="F5" s="33" t="s">
        <v>46</v>
      </c>
      <c r="G5" s="33">
        <v>10.46</v>
      </c>
      <c r="H5" s="34"/>
      <c r="I5" s="34" t="s">
        <v>54</v>
      </c>
      <c r="J5" s="30">
        <v>3</v>
      </c>
      <c r="K5" s="36"/>
      <c r="L5" s="36"/>
      <c r="M5" s="30"/>
      <c r="N5" s="69"/>
      <c r="O5" s="44"/>
      <c r="P5" s="45"/>
    </row>
    <row r="6" spans="1:17" s="70" customFormat="1" ht="73.5" customHeight="1" x14ac:dyDescent="0.3">
      <c r="A6" s="31" t="s">
        <v>8</v>
      </c>
      <c r="B6" s="29" t="s">
        <v>30</v>
      </c>
      <c r="C6" s="28" t="s">
        <v>31</v>
      </c>
      <c r="D6" s="54" t="s">
        <v>48</v>
      </c>
      <c r="E6" s="54" t="s">
        <v>48</v>
      </c>
      <c r="F6" s="33" t="s">
        <v>47</v>
      </c>
      <c r="G6" s="33">
        <v>0.06</v>
      </c>
      <c r="H6" s="34"/>
      <c r="I6" s="56" t="s">
        <v>48</v>
      </c>
      <c r="J6" s="35" t="s">
        <v>48</v>
      </c>
      <c r="K6" s="36"/>
      <c r="L6" s="36"/>
      <c r="M6" s="30"/>
      <c r="N6" s="69"/>
      <c r="O6" s="44"/>
      <c r="P6" s="45"/>
    </row>
    <row r="7" spans="1:17" s="70" customFormat="1" ht="65.25" customHeight="1" x14ac:dyDescent="0.3">
      <c r="A7" s="71" t="s">
        <v>9</v>
      </c>
      <c r="B7" s="38" t="s">
        <v>32</v>
      </c>
      <c r="C7" s="72" t="s">
        <v>31</v>
      </c>
      <c r="D7" s="73" t="s">
        <v>48</v>
      </c>
      <c r="E7" s="73"/>
      <c r="F7" s="74" t="s">
        <v>46</v>
      </c>
      <c r="G7" s="74">
        <v>0.05</v>
      </c>
      <c r="H7" s="34"/>
      <c r="I7" s="56" t="s">
        <v>48</v>
      </c>
      <c r="J7" s="35" t="s">
        <v>48</v>
      </c>
      <c r="K7" s="36"/>
      <c r="L7" s="36"/>
      <c r="M7" s="30"/>
      <c r="N7" s="69"/>
      <c r="O7" s="44"/>
      <c r="P7" s="45"/>
    </row>
    <row r="8" spans="1:17" s="70" customFormat="1" ht="78" customHeight="1" x14ac:dyDescent="0.3">
      <c r="A8" s="71" t="s">
        <v>10</v>
      </c>
      <c r="B8" s="38" t="s">
        <v>33</v>
      </c>
      <c r="C8" s="72" t="s">
        <v>31</v>
      </c>
      <c r="D8" s="75" t="s">
        <v>48</v>
      </c>
      <c r="E8" s="75"/>
      <c r="F8" s="74" t="s">
        <v>47</v>
      </c>
      <c r="G8" s="74">
        <v>0.72</v>
      </c>
      <c r="H8" s="76"/>
      <c r="I8" s="76" t="s">
        <v>48</v>
      </c>
      <c r="J8" s="77"/>
      <c r="K8" s="78"/>
      <c r="L8" s="78"/>
      <c r="M8" s="77"/>
      <c r="N8" s="43"/>
      <c r="O8" s="43"/>
      <c r="P8" s="78"/>
      <c r="Q8" s="79">
        <v>4</v>
      </c>
    </row>
    <row r="9" spans="1:17" s="70" customFormat="1" ht="53.25" customHeight="1" x14ac:dyDescent="0.3">
      <c r="A9" s="31" t="s">
        <v>11</v>
      </c>
      <c r="B9" s="29" t="s">
        <v>34</v>
      </c>
      <c r="C9" s="28" t="s">
        <v>31</v>
      </c>
      <c r="D9" s="54" t="s">
        <v>48</v>
      </c>
      <c r="E9" s="54"/>
      <c r="F9" s="33" t="s">
        <v>46</v>
      </c>
      <c r="G9" s="33">
        <v>7.0000000000000007E-2</v>
      </c>
      <c r="H9" s="34"/>
      <c r="I9" s="56" t="s">
        <v>48</v>
      </c>
      <c r="J9" s="35"/>
      <c r="K9" s="36"/>
      <c r="L9" s="36">
        <v>0</v>
      </c>
      <c r="M9" s="30"/>
      <c r="N9" s="69">
        <f>K9</f>
        <v>0</v>
      </c>
      <c r="O9" s="44"/>
      <c r="P9" s="80">
        <f>K9</f>
        <v>0</v>
      </c>
    </row>
    <row r="10" spans="1:17" s="10" customFormat="1" ht="76.5" customHeight="1" x14ac:dyDescent="0.3">
      <c r="A10" s="37" t="s">
        <v>12</v>
      </c>
      <c r="B10" s="37" t="s">
        <v>36</v>
      </c>
      <c r="C10" s="38" t="s">
        <v>31</v>
      </c>
      <c r="D10" s="39" t="s">
        <v>48</v>
      </c>
      <c r="E10" s="26"/>
      <c r="F10" s="40" t="s">
        <v>47</v>
      </c>
      <c r="G10" s="40">
        <v>7.02</v>
      </c>
      <c r="H10" s="41"/>
      <c r="I10" s="41" t="s">
        <v>55</v>
      </c>
      <c r="J10" s="40"/>
      <c r="K10" s="41"/>
      <c r="L10" s="41"/>
      <c r="M10" s="42"/>
      <c r="N10" s="43">
        <f>K10+L10</f>
        <v>0</v>
      </c>
      <c r="O10" s="44"/>
      <c r="P10" s="45">
        <f>(G10*L10)+(K10*2)</f>
        <v>0</v>
      </c>
    </row>
    <row r="11" spans="1:17" ht="111" customHeight="1" x14ac:dyDescent="0.25">
      <c r="A11" s="31" t="s">
        <v>13</v>
      </c>
      <c r="B11" s="29" t="s">
        <v>35</v>
      </c>
      <c r="C11" s="46" t="s">
        <v>31</v>
      </c>
      <c r="D11" s="47" t="s">
        <v>48</v>
      </c>
      <c r="E11" s="47"/>
      <c r="F11" s="48" t="s">
        <v>46</v>
      </c>
      <c r="G11" s="48">
        <v>4.78</v>
      </c>
      <c r="H11" s="49"/>
      <c r="I11" s="41" t="s">
        <v>55</v>
      </c>
      <c r="J11" s="31"/>
      <c r="K11" s="41"/>
      <c r="L11" s="49"/>
      <c r="M11" s="31"/>
      <c r="N11" s="50">
        <f>K11+L11</f>
        <v>0</v>
      </c>
      <c r="O11" s="51"/>
      <c r="P11" s="52">
        <f t="shared" ref="P7:P19" si="1">(G11*L11)+K11</f>
        <v>0</v>
      </c>
      <c r="Q11" s="24"/>
    </row>
    <row r="12" spans="1:17" ht="93.75" customHeight="1" x14ac:dyDescent="0.3">
      <c r="A12" s="31" t="s">
        <v>14</v>
      </c>
      <c r="B12" s="29" t="s">
        <v>37</v>
      </c>
      <c r="C12" s="53" t="s">
        <v>31</v>
      </c>
      <c r="D12" s="54" t="s">
        <v>48</v>
      </c>
      <c r="E12" s="54"/>
      <c r="F12" s="33" t="s">
        <v>46</v>
      </c>
      <c r="G12" s="33">
        <v>4.78</v>
      </c>
      <c r="H12" s="34"/>
      <c r="I12" s="41" t="s">
        <v>55</v>
      </c>
      <c r="J12" s="35"/>
      <c r="K12" s="41"/>
      <c r="L12" s="49"/>
      <c r="M12" s="30"/>
      <c r="N12" s="43">
        <f>K12+L12</f>
        <v>0</v>
      </c>
      <c r="O12" s="44"/>
      <c r="P12" s="45">
        <v>0</v>
      </c>
    </row>
    <row r="13" spans="1:17" ht="201" customHeight="1" x14ac:dyDescent="0.3">
      <c r="A13" s="31" t="s">
        <v>15</v>
      </c>
      <c r="B13" s="29" t="s">
        <v>38</v>
      </c>
      <c r="C13" s="28" t="s">
        <v>39</v>
      </c>
      <c r="D13" s="32">
        <v>2</v>
      </c>
      <c r="E13" s="32">
        <f>D13*4</f>
        <v>8</v>
      </c>
      <c r="F13" s="33" t="s">
        <v>46</v>
      </c>
      <c r="G13" s="33">
        <v>13.315</v>
      </c>
      <c r="H13" s="34">
        <v>5.5</v>
      </c>
      <c r="I13" s="34" t="s">
        <v>54</v>
      </c>
      <c r="J13" s="35">
        <v>2</v>
      </c>
      <c r="K13" s="36"/>
      <c r="L13" s="36"/>
      <c r="M13" s="30"/>
      <c r="N13" s="43"/>
      <c r="O13" s="44"/>
      <c r="P13" s="45"/>
    </row>
    <row r="14" spans="1:17" ht="53.25" customHeight="1" x14ac:dyDescent="0.3">
      <c r="A14" s="31" t="s">
        <v>16</v>
      </c>
      <c r="B14" s="55" t="s">
        <v>40</v>
      </c>
      <c r="C14" s="53" t="s">
        <v>31</v>
      </c>
      <c r="D14" s="54" t="s">
        <v>48</v>
      </c>
      <c r="E14" s="54" t="s">
        <v>48</v>
      </c>
      <c r="F14" s="33" t="s">
        <v>47</v>
      </c>
      <c r="G14" s="33">
        <v>0.28199999999999997</v>
      </c>
      <c r="H14" s="34" t="s">
        <v>48</v>
      </c>
      <c r="I14" s="56" t="s">
        <v>48</v>
      </c>
      <c r="J14" s="35" t="s">
        <v>48</v>
      </c>
      <c r="K14" s="36"/>
      <c r="L14" s="36"/>
      <c r="M14" s="30" t="s">
        <v>48</v>
      </c>
      <c r="N14" s="43">
        <f t="shared" ref="N14:N19" si="2">K14+L14</f>
        <v>0</v>
      </c>
      <c r="O14" s="57"/>
      <c r="P14" s="45">
        <f t="shared" si="1"/>
        <v>0</v>
      </c>
    </row>
    <row r="15" spans="1:17" ht="88.5" customHeight="1" x14ac:dyDescent="0.3">
      <c r="A15" s="31" t="s">
        <v>17</v>
      </c>
      <c r="B15" s="29" t="s">
        <v>41</v>
      </c>
      <c r="C15" s="53" t="s">
        <v>31</v>
      </c>
      <c r="D15" s="54" t="s">
        <v>48</v>
      </c>
      <c r="E15" s="54" t="s">
        <v>48</v>
      </c>
      <c r="F15" s="33" t="s">
        <v>47</v>
      </c>
      <c r="G15" s="33">
        <v>0.185</v>
      </c>
      <c r="H15" s="34" t="s">
        <v>48</v>
      </c>
      <c r="I15" s="56" t="s">
        <v>48</v>
      </c>
      <c r="J15" s="35" t="s">
        <v>48</v>
      </c>
      <c r="K15" s="36"/>
      <c r="L15" s="36"/>
      <c r="M15" s="30"/>
      <c r="N15" s="43">
        <f t="shared" si="2"/>
        <v>0</v>
      </c>
      <c r="O15" s="57"/>
      <c r="P15" s="45">
        <f t="shared" si="1"/>
        <v>0</v>
      </c>
    </row>
    <row r="16" spans="1:17" ht="108.75" customHeight="1" x14ac:dyDescent="0.3">
      <c r="A16" s="58" t="s">
        <v>18</v>
      </c>
      <c r="B16" s="29" t="s">
        <v>42</v>
      </c>
      <c r="C16" s="53" t="s">
        <v>31</v>
      </c>
      <c r="D16" s="54" t="s">
        <v>48</v>
      </c>
      <c r="E16" s="54" t="s">
        <v>48</v>
      </c>
      <c r="F16" s="33" t="s">
        <v>47</v>
      </c>
      <c r="G16" s="33">
        <v>0.67500000000000004</v>
      </c>
      <c r="H16" s="34" t="s">
        <v>48</v>
      </c>
      <c r="I16" s="56" t="s">
        <v>48</v>
      </c>
      <c r="J16" s="35" t="s">
        <v>48</v>
      </c>
      <c r="K16" s="36"/>
      <c r="L16" s="36"/>
      <c r="M16" s="30"/>
      <c r="N16" s="43">
        <f t="shared" si="2"/>
        <v>0</v>
      </c>
      <c r="O16" s="57"/>
      <c r="P16" s="45">
        <f t="shared" si="1"/>
        <v>0</v>
      </c>
    </row>
    <row r="17" spans="1:16" ht="86.25" customHeight="1" x14ac:dyDescent="0.3">
      <c r="A17" s="31" t="s">
        <v>19</v>
      </c>
      <c r="B17" s="29" t="s">
        <v>43</v>
      </c>
      <c r="C17" s="53" t="s">
        <v>31</v>
      </c>
      <c r="D17" s="54" t="s">
        <v>48</v>
      </c>
      <c r="E17" s="54" t="s">
        <v>48</v>
      </c>
      <c r="F17" s="33" t="s">
        <v>46</v>
      </c>
      <c r="G17" s="33">
        <v>1.7</v>
      </c>
      <c r="H17" s="34" t="s">
        <v>48</v>
      </c>
      <c r="I17" s="56" t="s">
        <v>48</v>
      </c>
      <c r="J17" s="35" t="s">
        <v>48</v>
      </c>
      <c r="K17" s="36"/>
      <c r="L17" s="36"/>
      <c r="M17" s="30"/>
      <c r="N17" s="43">
        <f t="shared" si="2"/>
        <v>0</v>
      </c>
      <c r="O17" s="57"/>
      <c r="P17" s="45">
        <f t="shared" si="1"/>
        <v>0</v>
      </c>
    </row>
    <row r="18" spans="1:16" ht="74.25" customHeight="1" x14ac:dyDescent="0.3">
      <c r="A18" s="31" t="s">
        <v>20</v>
      </c>
      <c r="B18" s="29" t="s">
        <v>44</v>
      </c>
      <c r="C18" s="53" t="s">
        <v>31</v>
      </c>
      <c r="D18" s="54" t="s">
        <v>48</v>
      </c>
      <c r="E18" s="54"/>
      <c r="F18" s="33" t="s">
        <v>46</v>
      </c>
      <c r="G18" s="33">
        <v>17.920000000000002</v>
      </c>
      <c r="H18" s="34" t="s">
        <v>48</v>
      </c>
      <c r="I18" s="34" t="s">
        <v>55</v>
      </c>
      <c r="J18" s="35" t="s">
        <v>48</v>
      </c>
      <c r="K18" s="36"/>
      <c r="L18" s="36"/>
      <c r="M18" s="30"/>
      <c r="N18" s="43">
        <f t="shared" si="2"/>
        <v>0</v>
      </c>
      <c r="O18" s="57"/>
      <c r="P18" s="45">
        <f>(G18*L18)+(K18*22)</f>
        <v>0</v>
      </c>
    </row>
    <row r="19" spans="1:16" ht="53.25" customHeight="1" x14ac:dyDescent="0.3">
      <c r="A19" s="31" t="s">
        <v>21</v>
      </c>
      <c r="B19" s="29" t="s">
        <v>45</v>
      </c>
      <c r="C19" s="53" t="s">
        <v>31</v>
      </c>
      <c r="D19" s="54" t="s">
        <v>48</v>
      </c>
      <c r="E19" s="54" t="s">
        <v>48</v>
      </c>
      <c r="F19" s="33" t="s">
        <v>46</v>
      </c>
      <c r="G19" s="33">
        <v>6.13</v>
      </c>
      <c r="H19" s="34" t="s">
        <v>48</v>
      </c>
      <c r="I19" s="34" t="s">
        <v>55</v>
      </c>
      <c r="J19" s="35" t="s">
        <v>48</v>
      </c>
      <c r="K19" s="36"/>
      <c r="L19" s="36"/>
      <c r="M19" s="30"/>
      <c r="N19" s="43">
        <f t="shared" si="2"/>
        <v>0</v>
      </c>
      <c r="O19" s="57"/>
      <c r="P19" s="45">
        <f t="shared" si="1"/>
        <v>0</v>
      </c>
    </row>
    <row r="20" spans="1:16" ht="17.25" x14ac:dyDescent="0.4">
      <c r="O20" s="12">
        <f>SUM(O2:O19)</f>
        <v>0</v>
      </c>
      <c r="P20" s="12"/>
    </row>
    <row r="22" spans="1:16" ht="18.75" x14ac:dyDescent="0.3">
      <c r="O22" s="13" t="s">
        <v>56</v>
      </c>
      <c r="P22" s="14">
        <f>O20+P20</f>
        <v>0</v>
      </c>
    </row>
  </sheetData>
  <autoFilter ref="A1:Q20"/>
  <pageMargins left="0.25" right="0.25" top="0.75" bottom="0.75" header="0.3" footer="0.3"/>
  <pageSetup paperSize="9" scale="52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2019-08-26T06:35:14Z</dcterms:modified>
</cp:coreProperties>
</file>